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MAE\EPHR Calculators\"/>
    </mc:Choice>
  </mc:AlternateContent>
  <bookViews>
    <workbookView xWindow="0" yWindow="60" windowWidth="17970" windowHeight="7620" tabRatio="668" activeTab="2"/>
  </bookViews>
  <sheets>
    <sheet name="Instructions" sheetId="31" r:id="rId1"/>
    <sheet name="AAE" sheetId="19" r:id="rId2"/>
    <sheet name="MECH" sheetId="14" r:id="rId3"/>
    <sheet name="#ref#" sheetId="18" state="hidden" r:id="rId4"/>
  </sheets>
  <definedNames>
    <definedName name="_xlnm._FilterDatabase" localSheetId="3" hidden="1">'#ref#'!$A$1:$B$1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14" l="1"/>
  <c r="G21" i="14"/>
  <c r="H21" i="14" s="1"/>
  <c r="E21" i="14"/>
  <c r="I20" i="14"/>
  <c r="G20" i="14"/>
  <c r="H20" i="14" s="1"/>
  <c r="E20" i="14"/>
  <c r="I19" i="14"/>
  <c r="G19" i="14"/>
  <c r="H19" i="14" s="1"/>
  <c r="E19" i="14"/>
  <c r="I18" i="14"/>
  <c r="G18" i="14"/>
  <c r="H18" i="14" s="1"/>
  <c r="E18" i="14"/>
  <c r="I17" i="14"/>
  <c r="G17" i="14"/>
  <c r="H17" i="14" s="1"/>
  <c r="E17" i="14"/>
  <c r="I16" i="14"/>
  <c r="G16" i="14"/>
  <c r="H16" i="14" s="1"/>
  <c r="E16" i="14"/>
  <c r="I15" i="14"/>
  <c r="G15" i="14"/>
  <c r="H15" i="14" s="1"/>
  <c r="E15" i="14"/>
  <c r="I14" i="14"/>
  <c r="G14" i="14"/>
  <c r="H14" i="14" s="1"/>
  <c r="D14" i="14"/>
  <c r="E14" i="14" s="1"/>
  <c r="I13" i="14"/>
  <c r="G13" i="14"/>
  <c r="H13" i="14" s="1"/>
  <c r="E13" i="14"/>
  <c r="I12" i="14"/>
  <c r="G12" i="14"/>
  <c r="H12" i="14" s="1"/>
  <c r="E12" i="14"/>
  <c r="E24" i="14" l="1"/>
  <c r="I24" i="14"/>
  <c r="K24" i="14" s="1"/>
  <c r="H24" i="14"/>
  <c r="I23" i="19" l="1"/>
  <c r="G23" i="19"/>
  <c r="H23" i="19" s="1"/>
  <c r="E23" i="19"/>
  <c r="I22" i="19"/>
  <c r="G22" i="19"/>
  <c r="H22" i="19" s="1"/>
  <c r="D22" i="19"/>
  <c r="E22" i="19" s="1"/>
  <c r="I21" i="19"/>
  <c r="G21" i="19"/>
  <c r="H21" i="19" s="1"/>
  <c r="E21" i="19"/>
  <c r="I20" i="19"/>
  <c r="G20" i="19"/>
  <c r="H20" i="19" s="1"/>
  <c r="E20" i="19"/>
  <c r="I19" i="19"/>
  <c r="G19" i="19"/>
  <c r="H19" i="19" s="1"/>
  <c r="E19" i="19"/>
  <c r="I18" i="19"/>
  <c r="G18" i="19"/>
  <c r="H18" i="19" s="1"/>
  <c r="E18" i="19"/>
  <c r="I17" i="19"/>
  <c r="G17" i="19"/>
  <c r="H17" i="19" s="1"/>
  <c r="E17" i="19"/>
  <c r="I16" i="19"/>
  <c r="G16" i="19"/>
  <c r="H16" i="19" s="1"/>
  <c r="E16" i="19"/>
  <c r="I15" i="19"/>
  <c r="G15" i="19"/>
  <c r="H15" i="19" s="1"/>
  <c r="D15" i="19"/>
  <c r="E15" i="19" s="1"/>
  <c r="I14" i="19"/>
  <c r="G14" i="19"/>
  <c r="H14" i="19" s="1"/>
  <c r="E14" i="19"/>
  <c r="I13" i="19"/>
  <c r="G13" i="19"/>
  <c r="H13" i="19" s="1"/>
  <c r="E13" i="19"/>
  <c r="E26" i="19" l="1"/>
  <c r="H26" i="19"/>
  <c r="I26" i="19"/>
  <c r="K26" i="19" s="1"/>
</calcChain>
</file>

<file path=xl/sharedStrings.xml><?xml version="1.0" encoding="utf-8"?>
<sst xmlns="http://schemas.openxmlformats.org/spreadsheetml/2006/main" count="209" uniqueCount="116">
  <si>
    <t>ENGR 1181</t>
  </si>
  <si>
    <t>Course</t>
  </si>
  <si>
    <t>Credit Hours</t>
  </si>
  <si>
    <t>A-</t>
  </si>
  <si>
    <t>B+</t>
  </si>
  <si>
    <t>C+</t>
  </si>
  <si>
    <t>D</t>
  </si>
  <si>
    <t>A</t>
  </si>
  <si>
    <t>B</t>
  </si>
  <si>
    <t>C</t>
  </si>
  <si>
    <t>E</t>
  </si>
  <si>
    <t>EN</t>
  </si>
  <si>
    <t>D+</t>
  </si>
  <si>
    <t>B-</t>
  </si>
  <si>
    <t>C-</t>
  </si>
  <si>
    <t>EM</t>
  </si>
  <si>
    <t>MATH 1151</t>
  </si>
  <si>
    <t>PHYSICS 1250</t>
  </si>
  <si>
    <t>ENGLISH 1110</t>
  </si>
  <si>
    <t>Hours</t>
  </si>
  <si>
    <t>MATH 1172</t>
  </si>
  <si>
    <t>MATH 2173</t>
  </si>
  <si>
    <t>PHYSICS 1251</t>
  </si>
  <si>
    <t>CHEM 1250</t>
  </si>
  <si>
    <t>MECHENG 2040</t>
  </si>
  <si>
    <t>ENGR 1100</t>
  </si>
  <si>
    <t>ENGR 1182</t>
  </si>
  <si>
    <t>CSE 2221</t>
  </si>
  <si>
    <t>CSE 2231</t>
  </si>
  <si>
    <t>CSE 2321</t>
  </si>
  <si>
    <t>CHEM 1210</t>
  </si>
  <si>
    <t>MECHENG 2010</t>
  </si>
  <si>
    <t>CHEM 1220</t>
  </si>
  <si>
    <t>MATSCEN 2010</t>
  </si>
  <si>
    <t>MATH 2568</t>
  </si>
  <si>
    <t>PHYSICS 1260</t>
  </si>
  <si>
    <t>AEROENG 2200</t>
  </si>
  <si>
    <t>CSE 1222</t>
  </si>
  <si>
    <t>MATH 2153</t>
  </si>
  <si>
    <t>STAT 3450</t>
  </si>
  <si>
    <t>MATH 1152</t>
  </si>
  <si>
    <t>ENGR 1282H</t>
  </si>
  <si>
    <t>ENGR 1187</t>
  </si>
  <si>
    <t>ENGR 1186</t>
  </si>
  <si>
    <t>Credit Hour</t>
  </si>
  <si>
    <t>MATH 1161</t>
  </si>
  <si>
    <t>MATH 2162</t>
  </si>
  <si>
    <t>MATH 1181H</t>
  </si>
  <si>
    <t>MATH 2182H</t>
  </si>
  <si>
    <t>MATH 2177</t>
  </si>
  <si>
    <t>ENGR 1281H</t>
  </si>
  <si>
    <t>ENGR 1188</t>
  </si>
  <si>
    <t>ENGR 1110</t>
  </si>
  <si>
    <t>ENGR 1120</t>
  </si>
  <si>
    <t>CHEM 1910H</t>
  </si>
  <si>
    <t>CHEM 1920H</t>
  </si>
  <si>
    <t>PHYSICS 1250H</t>
  </si>
  <si>
    <t>PHYSICS 1251H</t>
  </si>
  <si>
    <t>CSE 1223</t>
  </si>
  <si>
    <t>STAT 3460</t>
  </si>
  <si>
    <t>STAT 3470</t>
  </si>
  <si>
    <t>PHYSICS 1261</t>
  </si>
  <si>
    <t>Letter Grade</t>
  </si>
  <si>
    <t>Grade Points</t>
  </si>
  <si>
    <t>Credit Points</t>
  </si>
  <si>
    <t>-</t>
  </si>
  <si>
    <t>Totals</t>
  </si>
  <si>
    <t>Mechanical Engineering</t>
  </si>
  <si>
    <t>EPHR Courses</t>
  </si>
  <si>
    <t>Additional Admission to Major Courses, not included in EPHR calculation</t>
  </si>
  <si>
    <t>Grade / Credit</t>
  </si>
  <si>
    <t>EPHR Required for Guaranteed Admission</t>
  </si>
  <si>
    <t>STEP 1: 
Choose Your Courses*</t>
  </si>
  <si>
    <r>
      <t>*</t>
    </r>
    <r>
      <rPr>
        <b/>
        <sz val="11"/>
        <color theme="1"/>
        <rFont val="Calibri"/>
        <family val="2"/>
        <scheme val="minor"/>
      </rPr>
      <t>Course</t>
    </r>
    <r>
      <rPr>
        <sz val="11"/>
        <color theme="1"/>
        <rFont val="Calibri"/>
        <family val="2"/>
        <scheme val="minor"/>
      </rPr>
      <t>: Click on the course's cell to access a dropdown list of approved substitute courses and select your course.</t>
    </r>
  </si>
  <si>
    <t>Step 2: 
Choose Your Grade**</t>
  </si>
  <si>
    <r>
      <t>**</t>
    </r>
    <r>
      <rPr>
        <b/>
        <sz val="11"/>
        <color theme="1"/>
        <rFont val="Calibri"/>
        <family val="2"/>
        <scheme val="minor"/>
      </rPr>
      <t>Grade/Credit</t>
    </r>
    <r>
      <rPr>
        <sz val="11"/>
        <color theme="1"/>
        <rFont val="Calibri"/>
        <family val="2"/>
        <scheme val="minor"/>
      </rPr>
      <t>: Include transfer grades. For repeated classes, use grade of most recent attempt.</t>
    </r>
  </si>
  <si>
    <t>EPHR Calculation***</t>
  </si>
  <si>
    <t>Applications Accepted During:</t>
  </si>
  <si>
    <t>Autumn, Spring</t>
  </si>
  <si>
    <t>Autumn</t>
  </si>
  <si>
    <t>MECHENG 2020</t>
  </si>
  <si>
    <t>AVIATN 2000</t>
  </si>
  <si>
    <t>Admission to Major Courses 
Not Included in EPHR</t>
  </si>
  <si>
    <t>Transfer</t>
  </si>
  <si>
    <t>AVIATN 2100</t>
  </si>
  <si>
    <t>University Survey</t>
  </si>
  <si>
    <t>MATH 4181H</t>
  </si>
  <si>
    <t>MATH 4182H</t>
  </si>
  <si>
    <t>Apply When:</t>
  </si>
  <si>
    <t>Enrolled in final admission to major courses</t>
  </si>
  <si>
    <r>
      <rPr>
        <b/>
        <sz val="11"/>
        <color theme="1"/>
        <rFont val="Calibri"/>
        <family val="2"/>
        <scheme val="minor"/>
      </rPr>
      <t>*** EPHR Calculation:</t>
    </r>
    <r>
      <rPr>
        <sz val="11"/>
        <color theme="1"/>
        <rFont val="Calibri"/>
        <family val="2"/>
        <scheme val="minor"/>
      </rPr>
      <t xml:space="preserve"> This calculator is intended to be a planning tool. Final calculations of EPHR are decided by the department of admission.</t>
    </r>
  </si>
  <si>
    <t>Instructions:</t>
  </si>
  <si>
    <t>Aerospace Engineering</t>
  </si>
  <si>
    <t>EPHR Calculator</t>
  </si>
  <si>
    <t>A few caveats to keep in mind…</t>
  </si>
  <si>
    <t>Instructions</t>
  </si>
  <si>
    <t>AAE</t>
  </si>
  <si>
    <t>Aeronautical and Astronautical Engineering</t>
  </si>
  <si>
    <t>MECH</t>
  </si>
  <si>
    <r>
      <t xml:space="preserve">This EPHR calculator should be used by students planning to start major classes during </t>
    </r>
    <r>
      <rPr>
        <b/>
        <sz val="11"/>
        <color theme="1"/>
        <rFont val="Calibri"/>
        <family val="2"/>
        <scheme val="minor"/>
      </rPr>
      <t>Summer 2018, Autumn 2018, or Spring 2019</t>
    </r>
    <r>
      <rPr>
        <sz val="11"/>
        <color theme="1"/>
        <rFont val="Calibri"/>
        <family val="2"/>
        <scheme val="minor"/>
      </rPr>
      <t>.</t>
    </r>
  </si>
  <si>
    <t>EPHR</t>
  </si>
  <si>
    <t>Eligibility Point-Hour Ratio, calculated based on only EPHR courses</t>
  </si>
  <si>
    <t>CPHR</t>
  </si>
  <si>
    <t>Cumulative Point-Hour Ratio, calculated based on all graded coursework complete at OSU</t>
  </si>
  <si>
    <t>College of Engineering Admission to Major</t>
  </si>
  <si>
    <t>This EPHR calculator is a tool designed to help you quickly estimate your EPHR, based on grades you have already earned and future grades you anticipate earning.</t>
  </si>
  <si>
    <t>=</t>
  </si>
  <si>
    <t>DEFINITIONS</t>
  </si>
  <si>
    <t>This is a planning tool only. It is not your official EPHR, as it cannot take into account scenarios such as repeated courses or transfer grades with varying credit hours. The department of each major program determines the final calculation of your admission to major point-hour ratios. However, it can help you estimate your EPHR to determine if you are on track for your program, as well as see how your EPHR may change with different grades in future courses.</t>
  </si>
  <si>
    <t>1.</t>
  </si>
  <si>
    <t>2.</t>
  </si>
  <si>
    <t>3.</t>
  </si>
  <si>
    <t>Some programs evaluate both your EPHR (eligibility point-hour ratio) and your OSU CPHR (cumulative point-hour ratio). Your CPHR is based on all grades from Ohio State, which you can view on your student record on My Buckeye Link.</t>
  </si>
  <si>
    <t>Always work with your academic advisor to ensure you are on track for your major.</t>
  </si>
  <si>
    <r>
      <rPr>
        <b/>
        <sz val="11"/>
        <color theme="1"/>
        <rFont val="Calibri"/>
        <family val="2"/>
        <scheme val="minor"/>
      </rPr>
      <t>Click on a tab</t>
    </r>
    <r>
      <rPr>
        <sz val="11"/>
        <color theme="1"/>
        <rFont val="Calibri"/>
        <family val="2"/>
        <scheme val="minor"/>
      </rPr>
      <t xml:space="preserve"> at the bottom of the spreadsheet to view the EPHR and admission to major information for that program. </t>
    </r>
  </si>
  <si>
    <t>EPHR Calculator, SU19 - SP20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</si>
</sst>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4" x14ac:knownFonts="1">
    <font>
      <sz val="11"/>
      <color theme="1"/>
      <name val="Calibri"/>
      <family val="2"/>
      <scheme val="minor"/>
    </font>
    <font>
      <b/>
      <sz val="11"/>
      <color theme="1"/>
      <name val="Calibri"/>
      <family val="2"/>
      <scheme val="minor"/>
    </font>
    <font>
      <b/>
      <sz val="16"/>
      <color theme="1"/>
      <name val="Calibri"/>
      <family val="2"/>
      <scheme val="minor"/>
    </font>
    <font>
      <sz val="20"/>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s>
  <borders count="2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s>
  <cellStyleXfs count="1">
    <xf numFmtId="0" fontId="0" fillId="0" borderId="0"/>
  </cellStyleXfs>
  <cellXfs count="65">
    <xf numFmtId="0" fontId="0" fillId="0" borderId="0" xfId="0"/>
    <xf numFmtId="0" fontId="1" fillId="0" borderId="0" xfId="0" applyFont="1"/>
    <xf numFmtId="0" fontId="0" fillId="0" borderId="0" xfId="0" applyAlignment="1">
      <alignment horizontal="center"/>
    </xf>
    <xf numFmtId="0" fontId="1" fillId="0" borderId="0" xfId="0" applyFont="1" applyFill="1" applyBorder="1" applyAlignment="1">
      <alignment vertical="center" wrapText="1"/>
    </xf>
    <xf numFmtId="0" fontId="0" fillId="2" borderId="8" xfId="0" applyFill="1" applyBorder="1"/>
    <xf numFmtId="164" fontId="1" fillId="0" borderId="2" xfId="0" applyNumberFormat="1" applyFont="1" applyBorder="1" applyAlignment="1">
      <alignment horizontal="center"/>
    </xf>
    <xf numFmtId="0" fontId="1" fillId="3" borderId="3" xfId="0" applyFont="1" applyFill="1" applyBorder="1" applyAlignment="1">
      <alignment horizontal="center"/>
    </xf>
    <xf numFmtId="0" fontId="0" fillId="2" borderId="8" xfId="0" applyFont="1" applyFill="1" applyBorder="1"/>
    <xf numFmtId="0" fontId="1" fillId="3" borderId="3" xfId="0" applyFont="1" applyFill="1" applyBorder="1"/>
    <xf numFmtId="0" fontId="1" fillId="3" borderId="13" xfId="0" applyFont="1" applyFill="1" applyBorder="1" applyAlignment="1">
      <alignment horizontal="center"/>
    </xf>
    <xf numFmtId="0" fontId="1" fillId="3" borderId="21" xfId="0" applyFont="1" applyFill="1" applyBorder="1" applyAlignment="1">
      <alignment horizontal="center"/>
    </xf>
    <xf numFmtId="0" fontId="0" fillId="3" borderId="12" xfId="0" applyFill="1" applyBorder="1" applyAlignment="1">
      <alignment horizontal="center"/>
    </xf>
    <xf numFmtId="0" fontId="0" fillId="3" borderId="7" xfId="0" applyFill="1" applyBorder="1" applyAlignment="1">
      <alignment horizontal="center"/>
    </xf>
    <xf numFmtId="0" fontId="0" fillId="0" borderId="0" xfId="0" applyFill="1" applyBorder="1" applyAlignment="1"/>
    <xf numFmtId="0" fontId="1" fillId="0" borderId="0" xfId="0" applyFont="1" applyAlignment="1">
      <alignment vertical="top"/>
    </xf>
    <xf numFmtId="0" fontId="2" fillId="0" borderId="0" xfId="0" applyFont="1" applyAlignment="1">
      <alignment vertical="top"/>
    </xf>
    <xf numFmtId="0" fontId="0" fillId="0" borderId="0" xfId="0" applyFont="1" applyAlignment="1">
      <alignment vertical="top"/>
    </xf>
    <xf numFmtId="0" fontId="0" fillId="4" borderId="14" xfId="0" applyFill="1" applyBorder="1"/>
    <xf numFmtId="0" fontId="0" fillId="4" borderId="18" xfId="0" applyFill="1" applyBorder="1" applyAlignment="1">
      <alignment horizontal="center"/>
    </xf>
    <xf numFmtId="0" fontId="0" fillId="4" borderId="17" xfId="0" applyFill="1" applyBorder="1" applyAlignment="1">
      <alignment horizontal="center"/>
    </xf>
    <xf numFmtId="0" fontId="0" fillId="4" borderId="11" xfId="0" applyFill="1" applyBorder="1" applyAlignment="1">
      <alignment horizontal="center"/>
    </xf>
    <xf numFmtId="0" fontId="0" fillId="4" borderId="14" xfId="0" applyFill="1" applyBorder="1" applyAlignment="1">
      <alignment horizontal="center"/>
    </xf>
    <xf numFmtId="0" fontId="0" fillId="4" borderId="9" xfId="0" applyFill="1" applyBorder="1" applyAlignment="1">
      <alignment horizontal="center"/>
    </xf>
    <xf numFmtId="0" fontId="0" fillId="4" borderId="15" xfId="0" applyFill="1" applyBorder="1" applyAlignment="1">
      <alignment horizontal="center"/>
    </xf>
    <xf numFmtId="0" fontId="0" fillId="4" borderId="16" xfId="0" applyFill="1" applyBorder="1" applyAlignment="1">
      <alignment horizontal="center"/>
    </xf>
    <xf numFmtId="0" fontId="0" fillId="4" borderId="22" xfId="0" applyFill="1" applyBorder="1"/>
    <xf numFmtId="0" fontId="0" fillId="2" borderId="7" xfId="0" applyFill="1" applyBorder="1"/>
    <xf numFmtId="164" fontId="0" fillId="0" borderId="3" xfId="0" applyNumberFormat="1" applyBorder="1" applyAlignment="1">
      <alignment horizontal="center"/>
    </xf>
    <xf numFmtId="0" fontId="1" fillId="3" borderId="1" xfId="0" applyFont="1" applyFill="1" applyBorder="1" applyAlignment="1">
      <alignment horizontal="center"/>
    </xf>
    <xf numFmtId="49" fontId="0" fillId="5" borderId="11" xfId="0" applyNumberFormat="1" applyFont="1" applyFill="1" applyBorder="1" applyAlignment="1">
      <alignment horizontal="center"/>
    </xf>
    <xf numFmtId="49" fontId="0" fillId="5" borderId="8" xfId="0" applyNumberFormat="1" applyFont="1" applyFill="1" applyBorder="1" applyAlignment="1">
      <alignment horizontal="center"/>
    </xf>
    <xf numFmtId="0" fontId="0" fillId="5" borderId="8" xfId="0" applyFont="1" applyFill="1" applyBorder="1" applyAlignment="1">
      <alignment horizontal="center"/>
    </xf>
    <xf numFmtId="0" fontId="0" fillId="5" borderId="11" xfId="0" applyFill="1" applyBorder="1" applyAlignment="1">
      <alignment horizontal="center"/>
    </xf>
    <xf numFmtId="0" fontId="0" fillId="5" borderId="9" xfId="0" applyFill="1" applyBorder="1" applyAlignment="1">
      <alignment horizontal="center"/>
    </xf>
    <xf numFmtId="0" fontId="0" fillId="0" borderId="0" xfId="0" applyFont="1" applyAlignment="1">
      <alignment horizontal="left" wrapText="1"/>
    </xf>
    <xf numFmtId="0" fontId="1" fillId="2" borderId="3" xfId="0" applyFont="1" applyFill="1" applyBorder="1" applyAlignment="1">
      <alignment horizontal="center"/>
    </xf>
    <xf numFmtId="0" fontId="1" fillId="4" borderId="4" xfId="0" applyFont="1" applyFill="1" applyBorder="1"/>
    <xf numFmtId="0" fontId="1" fillId="4" borderId="3" xfId="0" applyFont="1" applyFill="1" applyBorder="1" applyAlignment="1">
      <alignment horizontal="center"/>
    </xf>
    <xf numFmtId="0" fontId="1" fillId="4" borderId="13" xfId="0" applyFont="1" applyFill="1" applyBorder="1" applyAlignment="1">
      <alignment horizontal="center"/>
    </xf>
    <xf numFmtId="0" fontId="1" fillId="2" borderId="3"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0" fillId="4" borderId="14" xfId="0" applyFill="1" applyBorder="1" applyAlignment="1">
      <alignment horizontal="left" vertical="center"/>
    </xf>
    <xf numFmtId="0" fontId="2" fillId="0" borderId="0" xfId="0" applyFont="1" applyAlignment="1">
      <alignment horizontal="right" vertical="top"/>
    </xf>
    <xf numFmtId="0" fontId="0" fillId="0" borderId="0" xfId="0" applyAlignment="1">
      <alignment horizontal="left"/>
    </xf>
    <xf numFmtId="0" fontId="0" fillId="4" borderId="0" xfId="0" applyFill="1"/>
    <xf numFmtId="0" fontId="0" fillId="4" borderId="0" xfId="0" applyFill="1" applyBorder="1" applyAlignment="1"/>
    <xf numFmtId="0" fontId="0" fillId="0" borderId="0" xfId="0" applyFont="1"/>
    <xf numFmtId="0" fontId="1" fillId="0" borderId="0" xfId="0" applyFont="1" applyAlignment="1">
      <alignment horizontal="right" vertical="top"/>
    </xf>
    <xf numFmtId="0" fontId="0" fillId="0" borderId="0" xfId="0" applyFill="1"/>
    <xf numFmtId="0" fontId="0" fillId="0" borderId="0" xfId="0" applyAlignment="1">
      <alignment wrapText="1"/>
    </xf>
    <xf numFmtId="0" fontId="3" fillId="0" borderId="0" xfId="0" applyFont="1" applyAlignment="1"/>
    <xf numFmtId="0" fontId="1" fillId="0" borderId="0" xfId="0" applyFont="1" applyAlignment="1"/>
    <xf numFmtId="49" fontId="0" fillId="0" borderId="0" xfId="0" applyNumberFormat="1"/>
    <xf numFmtId="49" fontId="0" fillId="0" borderId="0" xfId="0" applyNumberFormat="1" applyAlignment="1">
      <alignment vertical="top"/>
    </xf>
    <xf numFmtId="0" fontId="0" fillId="0" borderId="0" xfId="0" applyAlignment="1">
      <alignment horizontal="left" wrapText="1"/>
    </xf>
    <xf numFmtId="0" fontId="0" fillId="0" borderId="0" xfId="0" applyAlignment="1">
      <alignment horizontal="left" vertical="top" wrapText="1"/>
    </xf>
    <xf numFmtId="0" fontId="1" fillId="0" borderId="0" xfId="0" applyFont="1" applyAlignment="1">
      <alignment horizontal="left" wrapText="1"/>
    </xf>
    <xf numFmtId="0" fontId="0" fillId="4" borderId="5" xfId="0" applyFill="1" applyBorder="1" applyAlignment="1">
      <alignment horizontal="center" vertical="top" wrapText="1"/>
    </xf>
    <xf numFmtId="0" fontId="0" fillId="4" borderId="6" xfId="0" applyFill="1" applyBorder="1" applyAlignment="1">
      <alignment horizontal="center" vertical="top" wrapText="1"/>
    </xf>
    <xf numFmtId="0" fontId="0" fillId="4" borderId="10" xfId="0" applyFill="1" applyBorder="1" applyAlignment="1">
      <alignment horizontal="center" vertical="top" wrapText="1"/>
    </xf>
    <xf numFmtId="0" fontId="0" fillId="4" borderId="19" xfId="0" applyFill="1" applyBorder="1" applyAlignment="1">
      <alignment horizontal="center" vertical="top" wrapText="1"/>
    </xf>
    <xf numFmtId="0" fontId="1" fillId="2" borderId="1" xfId="0" applyFont="1" applyFill="1" applyBorder="1" applyAlignment="1">
      <alignment horizontal="center" vertical="center" textRotation="90" wrapText="1"/>
    </xf>
    <xf numFmtId="0" fontId="1" fillId="2" borderId="20" xfId="0" applyFont="1" applyFill="1" applyBorder="1" applyAlignment="1">
      <alignment horizontal="center" vertical="center" textRotation="90" wrapText="1"/>
    </xf>
    <xf numFmtId="0" fontId="1" fillId="2" borderId="2" xfId="0" applyFont="1" applyFill="1" applyBorder="1" applyAlignment="1">
      <alignment horizontal="center" vertical="center" textRotation="90" wrapText="1"/>
    </xf>
    <xf numFmtId="0" fontId="0" fillId="0" borderId="0" xfId="0" applyAlignment="1">
      <alignment horizontal="left"/>
    </xf>
  </cellXfs>
  <cellStyles count="1">
    <cellStyle name="Normal" xfId="0" builtinId="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color rgb="FFFFCCCC"/>
      <color rgb="FFCCCC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95250</xdr:colOff>
      <xdr:row>23</xdr:row>
      <xdr:rowOff>133350</xdr:rowOff>
    </xdr:from>
    <xdr:to>
      <xdr:col>5</xdr:col>
      <xdr:colOff>342900</xdr:colOff>
      <xdr:row>28</xdr:row>
      <xdr:rowOff>123825</xdr:rowOff>
    </xdr:to>
    <xdr:grpSp>
      <xdr:nvGrpSpPr>
        <xdr:cNvPr id="8" name="Group 7"/>
        <xdr:cNvGrpSpPr/>
      </xdr:nvGrpSpPr>
      <xdr:grpSpPr>
        <a:xfrm>
          <a:off x="1628775" y="5181600"/>
          <a:ext cx="6657975" cy="942975"/>
          <a:chOff x="1628775" y="5181600"/>
          <a:chExt cx="6657975" cy="942975"/>
        </a:xfrm>
      </xdr:grpSpPr>
      <xdr:sp macro="" textlink="">
        <xdr:nvSpPr>
          <xdr:cNvPr id="5" name="Down Arrow 4"/>
          <xdr:cNvSpPr/>
        </xdr:nvSpPr>
        <xdr:spPr>
          <a:xfrm>
            <a:off x="1628775" y="5334000"/>
            <a:ext cx="476250" cy="790575"/>
          </a:xfrm>
          <a:prstGeom prst="down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6" name="Down Arrow 5"/>
          <xdr:cNvSpPr/>
        </xdr:nvSpPr>
        <xdr:spPr>
          <a:xfrm>
            <a:off x="7810500" y="5334000"/>
            <a:ext cx="476250" cy="790575"/>
          </a:xfrm>
          <a:prstGeom prst="down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 name="Rectangle 6"/>
          <xdr:cNvSpPr/>
        </xdr:nvSpPr>
        <xdr:spPr>
          <a:xfrm>
            <a:off x="1752600" y="5181600"/>
            <a:ext cx="6419850" cy="180975"/>
          </a:xfrm>
          <a:prstGeom prst="rect">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3"/>
  <sheetViews>
    <sheetView showGridLines="0" workbookViewId="0">
      <selection activeCell="D28" sqref="D28"/>
    </sheetView>
  </sheetViews>
  <sheetFormatPr defaultRowHeight="15" x14ac:dyDescent="0.25"/>
  <cols>
    <col min="2" max="2" width="10.5703125" customWidth="1"/>
    <col min="3" max="3" width="3.28515625" customWidth="1"/>
    <col min="4" max="4" width="87" customWidth="1"/>
    <col min="6" max="6" width="6.5703125" customWidth="1"/>
    <col min="7" max="7" width="4" customWidth="1"/>
  </cols>
  <sheetData>
    <row r="1" spans="2:17" ht="26.25" x14ac:dyDescent="0.4">
      <c r="B1" s="50" t="s">
        <v>104</v>
      </c>
      <c r="D1" s="50"/>
      <c r="E1" s="50"/>
      <c r="F1" s="50"/>
      <c r="G1" s="50"/>
      <c r="H1" s="50"/>
      <c r="I1" s="50"/>
      <c r="J1" s="50"/>
      <c r="K1" s="50"/>
      <c r="L1" s="50"/>
      <c r="M1" s="50"/>
      <c r="N1" s="50"/>
      <c r="O1" s="50"/>
      <c r="P1" s="50"/>
      <c r="Q1" s="50"/>
    </row>
    <row r="2" spans="2:17" ht="26.25" x14ac:dyDescent="0.4">
      <c r="B2" s="50" t="s">
        <v>93</v>
      </c>
      <c r="D2" s="50"/>
      <c r="E2" s="50"/>
      <c r="F2" s="50"/>
      <c r="G2" s="50"/>
      <c r="H2" s="50"/>
      <c r="I2" s="50"/>
      <c r="J2" s="50"/>
      <c r="K2" s="50"/>
      <c r="L2" s="50"/>
      <c r="M2" s="50"/>
      <c r="N2" s="50"/>
      <c r="O2" s="50"/>
      <c r="P2" s="50"/>
      <c r="Q2" s="50"/>
    </row>
    <row r="4" spans="2:17" ht="15" customHeight="1" x14ac:dyDescent="0.25">
      <c r="B4" s="56" t="s">
        <v>105</v>
      </c>
      <c r="C4" s="56"/>
      <c r="D4" s="56"/>
      <c r="F4" s="51" t="s">
        <v>107</v>
      </c>
      <c r="G4" s="51"/>
    </row>
    <row r="5" spans="2:17" x14ac:dyDescent="0.25">
      <c r="B5" s="56"/>
      <c r="C5" s="56"/>
      <c r="D5" s="56"/>
      <c r="F5" t="s">
        <v>100</v>
      </c>
      <c r="G5" t="s">
        <v>106</v>
      </c>
      <c r="H5" t="s">
        <v>101</v>
      </c>
    </row>
    <row r="7" spans="2:17" x14ac:dyDescent="0.25">
      <c r="B7" t="s">
        <v>94</v>
      </c>
      <c r="F7" t="s">
        <v>102</v>
      </c>
      <c r="G7" t="s">
        <v>106</v>
      </c>
      <c r="H7" t="s">
        <v>103</v>
      </c>
    </row>
    <row r="8" spans="2:17" ht="15" customHeight="1" x14ac:dyDescent="0.25">
      <c r="F8" t="s">
        <v>96</v>
      </c>
      <c r="G8" t="s">
        <v>106</v>
      </c>
      <c r="H8" t="s">
        <v>97</v>
      </c>
    </row>
    <row r="9" spans="2:17" ht="15" customHeight="1" x14ac:dyDescent="0.25">
      <c r="C9" s="52" t="s">
        <v>109</v>
      </c>
      <c r="D9" s="55" t="s">
        <v>108</v>
      </c>
      <c r="F9" t="s">
        <v>98</v>
      </c>
      <c r="G9" t="s">
        <v>106</v>
      </c>
      <c r="H9" t="s">
        <v>67</v>
      </c>
    </row>
    <row r="10" spans="2:17" ht="15" customHeight="1" x14ac:dyDescent="0.25">
      <c r="D10" s="55"/>
    </row>
    <row r="11" spans="2:17" ht="15" customHeight="1" x14ac:dyDescent="0.25">
      <c r="D11" s="55"/>
    </row>
    <row r="12" spans="2:17" ht="15" customHeight="1" x14ac:dyDescent="0.25">
      <c r="D12" s="55"/>
    </row>
    <row r="13" spans="2:17" x14ac:dyDescent="0.25">
      <c r="D13" s="55"/>
    </row>
    <row r="14" spans="2:17" ht="15" customHeight="1" x14ac:dyDescent="0.25">
      <c r="C14" s="52" t="s">
        <v>110</v>
      </c>
      <c r="D14" s="54" t="s">
        <v>112</v>
      </c>
    </row>
    <row r="15" spans="2:17" x14ac:dyDescent="0.25">
      <c r="D15" s="54"/>
    </row>
    <row r="16" spans="2:17" x14ac:dyDescent="0.25">
      <c r="D16" s="54"/>
    </row>
    <row r="17" spans="2:4" x14ac:dyDescent="0.25">
      <c r="C17" s="52" t="s">
        <v>111</v>
      </c>
      <c r="D17" s="49" t="s">
        <v>113</v>
      </c>
    </row>
    <row r="19" spans="2:4" x14ac:dyDescent="0.25">
      <c r="B19" s="1" t="s">
        <v>95</v>
      </c>
    </row>
    <row r="20" spans="2:4" ht="15" customHeight="1" x14ac:dyDescent="0.25">
      <c r="C20" s="52"/>
      <c r="D20" s="55" t="s">
        <v>114</v>
      </c>
    </row>
    <row r="21" spans="2:4" x14ac:dyDescent="0.25">
      <c r="D21" s="55"/>
    </row>
    <row r="22" spans="2:4" ht="45" customHeight="1" x14ac:dyDescent="0.25">
      <c r="C22" s="53"/>
      <c r="D22" s="55"/>
    </row>
    <row r="23" spans="2:4" x14ac:dyDescent="0.25">
      <c r="D23" s="55"/>
    </row>
  </sheetData>
  <mergeCells count="5">
    <mergeCell ref="D14:D16"/>
    <mergeCell ref="D20:D21"/>
    <mergeCell ref="D22:D23"/>
    <mergeCell ref="D9:D13"/>
    <mergeCell ref="B4:D5"/>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election activeCell="N16" sqref="N16"/>
    </sheetView>
  </sheetViews>
  <sheetFormatPr defaultRowHeight="15" x14ac:dyDescent="0.25"/>
  <cols>
    <col min="2" max="2" width="26.28515625" customWidth="1"/>
    <col min="3" max="3" width="4.42578125" customWidth="1"/>
    <col min="4" max="4" width="20.5703125" customWidth="1"/>
    <col min="5" max="5" width="12" bestFit="1" customWidth="1"/>
    <col min="6" max="6" width="21.5703125" customWidth="1"/>
    <col min="7" max="7" width="13.42578125" customWidth="1"/>
    <col min="8" max="8" width="13.7109375" customWidth="1"/>
    <col min="9" max="9" width="6.140625" bestFit="1" customWidth="1"/>
    <col min="11" max="11" width="38.7109375" customWidth="1"/>
  </cols>
  <sheetData>
    <row r="1" spans="1:11" s="44" customFormat="1" x14ac:dyDescent="0.25">
      <c r="K1" s="45"/>
    </row>
    <row r="2" spans="1:11" s="48" customFormat="1" x14ac:dyDescent="0.25">
      <c r="K2" s="13"/>
    </row>
    <row r="3" spans="1:11" ht="21" x14ac:dyDescent="0.25">
      <c r="A3" s="15" t="s">
        <v>92</v>
      </c>
      <c r="K3" s="42" t="s">
        <v>115</v>
      </c>
    </row>
    <row r="4" spans="1:11" ht="15" customHeight="1" x14ac:dyDescent="0.25">
      <c r="K4" s="42"/>
    </row>
    <row r="5" spans="1:11" ht="15" customHeight="1" x14ac:dyDescent="0.25">
      <c r="A5" s="16" t="s">
        <v>99</v>
      </c>
      <c r="K5" s="42"/>
    </row>
    <row r="6" spans="1:11" ht="15" customHeight="1" x14ac:dyDescent="0.25">
      <c r="A6" s="43" t="s">
        <v>73</v>
      </c>
      <c r="K6" s="42"/>
    </row>
    <row r="7" spans="1:11" ht="15" customHeight="1" x14ac:dyDescent="0.25">
      <c r="A7" s="43" t="s">
        <v>75</v>
      </c>
      <c r="K7" s="42"/>
    </row>
    <row r="8" spans="1:11" ht="15" customHeight="1" x14ac:dyDescent="0.25">
      <c r="A8" t="s">
        <v>90</v>
      </c>
      <c r="K8" s="42"/>
    </row>
    <row r="9" spans="1:11" x14ac:dyDescent="0.25">
      <c r="A9" s="16"/>
    </row>
    <row r="10" spans="1:11" ht="15.75" thickBot="1" x14ac:dyDescent="0.3">
      <c r="A10" s="14"/>
    </row>
    <row r="11" spans="1:11" ht="45.75" thickBot="1" x14ac:dyDescent="0.3">
      <c r="A11" s="34"/>
      <c r="B11" s="34"/>
      <c r="C11" s="34"/>
      <c r="D11" s="39" t="s">
        <v>72</v>
      </c>
      <c r="E11" s="34"/>
      <c r="F11" s="40" t="s">
        <v>74</v>
      </c>
      <c r="G11" s="34"/>
      <c r="H11" s="34"/>
      <c r="I11" s="34"/>
      <c r="J11" s="34"/>
      <c r="K11" s="34"/>
    </row>
    <row r="12" spans="1:11" ht="15.75" thickBot="1" x14ac:dyDescent="0.3">
      <c r="B12" s="1"/>
      <c r="C12" s="1"/>
      <c r="D12" s="36" t="s">
        <v>1</v>
      </c>
      <c r="E12" s="37" t="s">
        <v>2</v>
      </c>
      <c r="F12" s="38" t="s">
        <v>70</v>
      </c>
      <c r="G12" s="37" t="s">
        <v>63</v>
      </c>
      <c r="H12" s="38" t="s">
        <v>64</v>
      </c>
      <c r="I12" s="37" t="s">
        <v>19</v>
      </c>
      <c r="J12" s="1"/>
      <c r="K12" s="28" t="s">
        <v>71</v>
      </c>
    </row>
    <row r="13" spans="1:11" ht="15.75" thickBot="1" x14ac:dyDescent="0.3">
      <c r="B13" s="3"/>
      <c r="C13" s="61" t="s">
        <v>68</v>
      </c>
      <c r="D13" s="26" t="s">
        <v>0</v>
      </c>
      <c r="E13" s="11">
        <f>VLOOKUP(D13,'#ref#'!$A:$B,2,FALSE)</f>
        <v>2</v>
      </c>
      <c r="F13" s="29" t="s">
        <v>65</v>
      </c>
      <c r="G13" s="11" t="str">
        <f>VLOOKUP(F13,'#ref#'!D:E,2,FALSE)</f>
        <v>-</v>
      </c>
      <c r="H13" s="12" t="str">
        <f t="shared" ref="H13:H23" si="0">IF(G13="-","-",E13*G13)</f>
        <v>-</v>
      </c>
      <c r="I13" s="12" t="str">
        <f t="shared" ref="I13:I23" si="1">IF(OR(F13="-",F13="Transfer",F13="EM"),"-",E13)</f>
        <v>-</v>
      </c>
      <c r="K13" s="27">
        <v>3.2</v>
      </c>
    </row>
    <row r="14" spans="1:11" ht="15.75" thickBot="1" x14ac:dyDescent="0.3">
      <c r="B14" s="3"/>
      <c r="C14" s="62"/>
      <c r="D14" s="4" t="s">
        <v>26</v>
      </c>
      <c r="E14" s="11">
        <f>VLOOKUP(D14,'#ref#'!$A:$B,2,FALSE)</f>
        <v>2</v>
      </c>
      <c r="F14" s="30" t="s">
        <v>65</v>
      </c>
      <c r="G14" s="11" t="str">
        <f>VLOOKUP(F14,'#ref#'!D:E,2,FALSE)</f>
        <v>-</v>
      </c>
      <c r="H14" s="12" t="str">
        <f t="shared" si="0"/>
        <v>-</v>
      </c>
      <c r="I14" s="12" t="str">
        <f t="shared" si="1"/>
        <v>-</v>
      </c>
      <c r="K14" s="2"/>
    </row>
    <row r="15" spans="1:11" ht="15.75" thickBot="1" x14ac:dyDescent="0.3">
      <c r="B15" s="3"/>
      <c r="C15" s="62"/>
      <c r="D15" s="4" t="str">
        <f>IF(AND(D13="ENGR 1186",D14="ENGR 1187"),"ENGR 1188",IF(AND(D13="ENGR 1187",D14="ENGR 1186"),"ENGR 1188", "-"))</f>
        <v>-</v>
      </c>
      <c r="E15" s="11" t="str">
        <f>VLOOKUP(D15,'#ref#'!$A:$B,2,FALSE)</f>
        <v>-</v>
      </c>
      <c r="F15" s="30" t="s">
        <v>65</v>
      </c>
      <c r="G15" s="11" t="str">
        <f>VLOOKUP(F15,'#ref#'!D:E,2,FALSE)</f>
        <v>-</v>
      </c>
      <c r="H15" s="12" t="str">
        <f t="shared" si="0"/>
        <v>-</v>
      </c>
      <c r="I15" s="12" t="str">
        <f t="shared" si="1"/>
        <v>-</v>
      </c>
      <c r="K15" s="28" t="s">
        <v>77</v>
      </c>
    </row>
    <row r="16" spans="1:11" ht="15.75" thickBot="1" x14ac:dyDescent="0.3">
      <c r="B16" s="3"/>
      <c r="C16" s="62"/>
      <c r="D16" s="4" t="s">
        <v>20</v>
      </c>
      <c r="E16" s="11">
        <f>VLOOKUP(D16,'#ref#'!$A:$B,2,FALSE)</f>
        <v>5</v>
      </c>
      <c r="F16" s="30" t="s">
        <v>65</v>
      </c>
      <c r="G16" s="11" t="str">
        <f>VLOOKUP(F16,'#ref#'!D:E,2,FALSE)</f>
        <v>-</v>
      </c>
      <c r="H16" s="12" t="str">
        <f t="shared" si="0"/>
        <v>-</v>
      </c>
      <c r="I16" s="12" t="str">
        <f t="shared" si="1"/>
        <v>-</v>
      </c>
      <c r="K16" s="27" t="s">
        <v>79</v>
      </c>
    </row>
    <row r="17" spans="2:11" ht="15.75" thickBot="1" x14ac:dyDescent="0.3">
      <c r="B17" s="3"/>
      <c r="C17" s="62"/>
      <c r="D17" s="4" t="s">
        <v>21</v>
      </c>
      <c r="E17" s="11">
        <f>VLOOKUP(D17,'#ref#'!$A:$B,2,FALSE)</f>
        <v>3</v>
      </c>
      <c r="F17" s="30" t="s">
        <v>65</v>
      </c>
      <c r="G17" s="11" t="str">
        <f>VLOOKUP(F17,'#ref#'!D:E,2,FALSE)</f>
        <v>-</v>
      </c>
      <c r="H17" s="12" t="str">
        <f t="shared" si="0"/>
        <v>-</v>
      </c>
      <c r="I17" s="12" t="str">
        <f t="shared" si="1"/>
        <v>-</v>
      </c>
      <c r="K17" s="2"/>
    </row>
    <row r="18" spans="2:11" ht="15.75" thickBot="1" x14ac:dyDescent="0.3">
      <c r="C18" s="62"/>
      <c r="D18" s="4" t="s">
        <v>17</v>
      </c>
      <c r="E18" s="11">
        <f>VLOOKUP(D18,'#ref#'!$A:$B,2,FALSE)</f>
        <v>5</v>
      </c>
      <c r="F18" s="31" t="s">
        <v>65</v>
      </c>
      <c r="G18" s="11" t="str">
        <f>VLOOKUP(F18,'#ref#'!D:E,2,FALSE)</f>
        <v>-</v>
      </c>
      <c r="H18" s="12" t="str">
        <f t="shared" si="0"/>
        <v>-</v>
      </c>
      <c r="I18" s="12" t="str">
        <f t="shared" si="1"/>
        <v>-</v>
      </c>
      <c r="K18" s="6" t="s">
        <v>88</v>
      </c>
    </row>
    <row r="19" spans="2:11" ht="15.75" thickBot="1" x14ac:dyDescent="0.3">
      <c r="C19" s="62"/>
      <c r="D19" s="7" t="s">
        <v>22</v>
      </c>
      <c r="E19" s="11">
        <f>VLOOKUP(D19,'#ref#'!$A:$B,2,FALSE)</f>
        <v>5</v>
      </c>
      <c r="F19" s="31" t="s">
        <v>65</v>
      </c>
      <c r="G19" s="11" t="str">
        <f>VLOOKUP(F19,'#ref#'!D:E,2,FALSE)</f>
        <v>-</v>
      </c>
      <c r="H19" s="12" t="str">
        <f t="shared" si="0"/>
        <v>-</v>
      </c>
      <c r="I19" s="12" t="str">
        <f t="shared" si="1"/>
        <v>-</v>
      </c>
      <c r="J19" s="1"/>
      <c r="K19" s="27" t="s">
        <v>89</v>
      </c>
    </row>
    <row r="20" spans="2:11" x14ac:dyDescent="0.25">
      <c r="C20" s="62"/>
      <c r="D20" s="7" t="s">
        <v>23</v>
      </c>
      <c r="E20" s="11">
        <f>VLOOKUP(D20,'#ref#'!$A:$B,2,FALSE)</f>
        <v>4</v>
      </c>
      <c r="F20" s="31" t="s">
        <v>65</v>
      </c>
      <c r="G20" s="11" t="str">
        <f>VLOOKUP(F20,'#ref#'!D:E,2,FALSE)</f>
        <v>-</v>
      </c>
      <c r="H20" s="12" t="str">
        <f t="shared" si="0"/>
        <v>-</v>
      </c>
      <c r="I20" s="12" t="str">
        <f t="shared" si="1"/>
        <v>-</v>
      </c>
      <c r="K20" s="2"/>
    </row>
    <row r="21" spans="2:11" x14ac:dyDescent="0.25">
      <c r="B21" s="3"/>
      <c r="C21" s="62"/>
      <c r="D21" s="7" t="s">
        <v>24</v>
      </c>
      <c r="E21" s="11">
        <f>VLOOKUP(D21,'#ref#'!$A:$B,2,FALSE)</f>
        <v>4</v>
      </c>
      <c r="F21" s="31" t="s">
        <v>65</v>
      </c>
      <c r="G21" s="11" t="str">
        <f>VLOOKUP(F21,'#ref#'!D:E,2,FALSE)</f>
        <v>-</v>
      </c>
      <c r="H21" s="12" t="str">
        <f t="shared" si="0"/>
        <v>-</v>
      </c>
      <c r="I21" s="12" t="str">
        <f t="shared" si="1"/>
        <v>-</v>
      </c>
      <c r="K21" s="2"/>
    </row>
    <row r="22" spans="2:11" x14ac:dyDescent="0.25">
      <c r="B22" s="3"/>
      <c r="C22" s="62"/>
      <c r="D22" s="4" t="str">
        <f>IF(D21="MECHENG 2010","MECHENG 2020","-")</f>
        <v>-</v>
      </c>
      <c r="E22" s="11" t="str">
        <f>VLOOKUP(D22,'#ref#'!$A:$B,2,FALSE)</f>
        <v>-</v>
      </c>
      <c r="F22" s="31" t="s">
        <v>65</v>
      </c>
      <c r="G22" s="11" t="str">
        <f>VLOOKUP(F22,'#ref#'!D:E,2,FALSE)</f>
        <v>-</v>
      </c>
      <c r="H22" s="12" t="str">
        <f t="shared" si="0"/>
        <v>-</v>
      </c>
      <c r="I22" s="12" t="str">
        <f t="shared" si="1"/>
        <v>-</v>
      </c>
      <c r="K22" s="2"/>
    </row>
    <row r="23" spans="2:11" ht="15.75" thickBot="1" x14ac:dyDescent="0.3">
      <c r="B23" s="3"/>
      <c r="C23" s="63"/>
      <c r="D23" s="4" t="s">
        <v>36</v>
      </c>
      <c r="E23" s="11">
        <f>VLOOKUP(D23,'#ref#'!$A:$B,2,FALSE)</f>
        <v>4</v>
      </c>
      <c r="F23" s="30" t="s">
        <v>65</v>
      </c>
      <c r="G23" s="11" t="str">
        <f>VLOOKUP(F23,'#ref#'!D:E,2,FALSE)</f>
        <v>-</v>
      </c>
      <c r="H23" s="12" t="str">
        <f t="shared" si="0"/>
        <v>-</v>
      </c>
      <c r="I23" s="12" t="str">
        <f t="shared" si="1"/>
        <v>-</v>
      </c>
      <c r="K23" s="2"/>
    </row>
    <row r="24" spans="2:11" ht="15.75" thickBot="1" x14ac:dyDescent="0.3">
      <c r="B24" s="57" t="s">
        <v>82</v>
      </c>
      <c r="C24" s="58"/>
      <c r="D24" s="17" t="s">
        <v>85</v>
      </c>
      <c r="E24" s="24" t="s">
        <v>65</v>
      </c>
      <c r="F24" s="32" t="s">
        <v>65</v>
      </c>
      <c r="G24" s="19" t="s">
        <v>65</v>
      </c>
      <c r="H24" s="20" t="s">
        <v>65</v>
      </c>
      <c r="I24" s="21" t="s">
        <v>65</v>
      </c>
      <c r="K24" s="2"/>
    </row>
    <row r="25" spans="2:11" ht="15.75" thickBot="1" x14ac:dyDescent="0.3">
      <c r="B25" s="59"/>
      <c r="C25" s="60"/>
      <c r="D25" s="25" t="s">
        <v>18</v>
      </c>
      <c r="E25" s="24" t="s">
        <v>65</v>
      </c>
      <c r="F25" s="33" t="s">
        <v>65</v>
      </c>
      <c r="G25" s="18" t="s">
        <v>65</v>
      </c>
      <c r="H25" s="22" t="s">
        <v>65</v>
      </c>
      <c r="I25" s="23" t="s">
        <v>65</v>
      </c>
      <c r="K25" s="35" t="s">
        <v>76</v>
      </c>
    </row>
    <row r="26" spans="2:11" ht="15.75" thickBot="1" x14ac:dyDescent="0.3">
      <c r="D26" s="8" t="s">
        <v>66</v>
      </c>
      <c r="E26" s="9">
        <f>SUM(E13:E23)</f>
        <v>34</v>
      </c>
      <c r="F26" s="6"/>
      <c r="G26" s="10"/>
      <c r="H26" s="9">
        <f>SUM(H13:H23)</f>
        <v>0</v>
      </c>
      <c r="I26" s="6">
        <f>SUM(I13:I23)</f>
        <v>0</v>
      </c>
      <c r="K26" s="5">
        <f>IF(I26=0, 0,H26/I26)</f>
        <v>0</v>
      </c>
    </row>
    <row r="27" spans="2:11" x14ac:dyDescent="0.25">
      <c r="C27" s="13"/>
      <c r="E27" s="2"/>
      <c r="F27" s="2"/>
      <c r="G27" s="2"/>
      <c r="H27" s="2"/>
      <c r="I27" s="2"/>
      <c r="K27" s="2"/>
    </row>
  </sheetData>
  <mergeCells count="2">
    <mergeCell ref="B24:C25"/>
    <mergeCell ref="C13:C23"/>
  </mergeCells>
  <conditionalFormatting sqref="G13">
    <cfRule type="cellIs" dxfId="17" priority="10" operator="equal">
      <formula>"ERROR"</formula>
    </cfRule>
  </conditionalFormatting>
  <conditionalFormatting sqref="G14:G21 G23">
    <cfRule type="cellIs" dxfId="16" priority="9" operator="equal">
      <formula>"ERROR"</formula>
    </cfRule>
  </conditionalFormatting>
  <conditionalFormatting sqref="F24:F25">
    <cfRule type="containsText" dxfId="15" priority="8" operator="containsText" text="I Do Not Have Credit">
      <formula>NOT(ISERROR(SEARCH("I Do Not Have Credit",F24)))</formula>
    </cfRule>
  </conditionalFormatting>
  <conditionalFormatting sqref="K26">
    <cfRule type="cellIs" dxfId="14" priority="6" operator="greaterThanOrEqual">
      <formula>$K$13</formula>
    </cfRule>
    <cfRule type="cellIs" dxfId="13" priority="7" operator="lessThan">
      <formula>$K$13</formula>
    </cfRule>
  </conditionalFormatting>
  <conditionalFormatting sqref="H13:H21 H23">
    <cfRule type="cellIs" dxfId="12" priority="5" operator="equal">
      <formula>"ERROR"</formula>
    </cfRule>
  </conditionalFormatting>
  <conditionalFormatting sqref="G22">
    <cfRule type="cellIs" dxfId="11" priority="4" operator="equal">
      <formula>"ERROR"</formula>
    </cfRule>
  </conditionalFormatting>
  <conditionalFormatting sqref="H22">
    <cfRule type="cellIs" dxfId="10" priority="3" operator="equal">
      <formula>"ERROR"</formula>
    </cfRule>
  </conditionalFormatting>
  <conditionalFormatting sqref="I13:I23">
    <cfRule type="cellIs" dxfId="9" priority="2" operator="equal">
      <formula>"ERROR"</formula>
    </cfRule>
  </conditionalFormatting>
  <conditionalFormatting sqref="I13:I23">
    <cfRule type="cellIs" dxfId="8" priority="1" operator="equal">
      <formula>"ERROR"</formula>
    </cfRule>
  </conditionalFormatting>
  <dataValidations count="11">
    <dataValidation type="list" allowBlank="1" showInputMessage="1" showErrorMessage="1" sqref="F24:F25">
      <formula1>"-, I Have Credit, I Do Not Have Credit"</formula1>
    </dataValidation>
    <dataValidation type="list" allowBlank="1" showInputMessage="1" showErrorMessage="1" sqref="D17">
      <formula1>"MATH 2173, MATH 2153, MATH 2162, MATH 2182H, MATH 2177"</formula1>
    </dataValidation>
    <dataValidation type="list" allowBlank="1" showInputMessage="1" showErrorMessage="1" sqref="D23">
      <formula1>"AEROENG 2200"</formula1>
    </dataValidation>
    <dataValidation type="list" allowBlank="1" errorTitle="Error" error="You must select one of these 2 course options." prompt="Select FE or FEH course taken" sqref="D13">
      <formula1>"ENGR 1181, ENGR 1281H, ENGR 1186, ENGR 1187, ENGR 1188"</formula1>
    </dataValidation>
    <dataValidation type="list" allowBlank="1" showInputMessage="1" errorTitle="Error" error="You must select one of these 2 course options." sqref="D14">
      <formula1>"ENGR 1182, ENGR 1282H, ENGR 1186, ENGR 1187, ENGR 1188"</formula1>
    </dataValidation>
    <dataValidation type="list" allowBlank="1" showInputMessage="1" showErrorMessage="1" sqref="D16">
      <formula1>"MATH 1172, MATH 1152, MATH 1161, MATH 1181H"</formula1>
    </dataValidation>
    <dataValidation type="list" allowBlank="1" showInputMessage="1" showErrorMessage="1" sqref="D20">
      <formula1>"CHEM 1250, CHEM 1220"</formula1>
    </dataValidation>
    <dataValidation type="list" allowBlank="1" showInputMessage="1" showErrorMessage="1" sqref="D18">
      <formula1>"PHYSICS 1250, PHYSICS 1250H, PHYSICS 1260"</formula1>
    </dataValidation>
    <dataValidation type="list" allowBlank="1" showInputMessage="1" showErrorMessage="1" sqref="D19">
      <formula1>"PHYSICS 1251, PHYSICS 1251H, PHYSICS 1261"</formula1>
    </dataValidation>
    <dataValidation type="list" allowBlank="1" showInputMessage="1" showErrorMessage="1" sqref="D21">
      <formula1>"MECHENG 2040, MECHENG 2010"</formula1>
    </dataValidation>
    <dataValidation allowBlank="1" showInputMessage="1" errorTitle="Error" error="You must select one of these 2 course options." sqref="D15 D22"/>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'#ref#'!$D$2:$D$15</xm:f>
          </x14:formula1>
          <xm:sqref>F13:F23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tabSelected="1" workbookViewId="0">
      <selection activeCell="O21" sqref="O21"/>
    </sheetView>
  </sheetViews>
  <sheetFormatPr defaultRowHeight="15" x14ac:dyDescent="0.25"/>
  <cols>
    <col min="2" max="2" width="26.28515625" customWidth="1"/>
    <col min="3" max="3" width="4.42578125" customWidth="1"/>
    <col min="4" max="4" width="20.5703125" customWidth="1"/>
    <col min="5" max="5" width="12" bestFit="1" customWidth="1"/>
    <col min="6" max="6" width="21.5703125" customWidth="1"/>
    <col min="7" max="7" width="13.42578125" customWidth="1"/>
    <col min="8" max="8" width="13.7109375" customWidth="1"/>
    <col min="9" max="9" width="6.140625" bestFit="1" customWidth="1"/>
    <col min="11" max="11" width="39.7109375" customWidth="1"/>
  </cols>
  <sheetData>
    <row r="1" spans="1:11" x14ac:dyDescent="0.25">
      <c r="K1" s="2"/>
    </row>
    <row r="2" spans="1:11" ht="21" x14ac:dyDescent="0.25">
      <c r="A2" s="15" t="s">
        <v>67</v>
      </c>
      <c r="K2" s="42" t="s">
        <v>115</v>
      </c>
    </row>
    <row r="3" spans="1:11" x14ac:dyDescent="0.25">
      <c r="A3" s="14"/>
      <c r="B3" s="46"/>
      <c r="C3" s="46"/>
      <c r="D3" s="46"/>
      <c r="E3" s="46"/>
      <c r="F3" s="46"/>
      <c r="G3" s="46"/>
      <c r="H3" s="46"/>
      <c r="I3" s="46"/>
      <c r="J3" s="46"/>
      <c r="K3" s="47"/>
    </row>
    <row r="4" spans="1:11" x14ac:dyDescent="0.25">
      <c r="A4" s="1" t="s">
        <v>91</v>
      </c>
      <c r="B4" s="46"/>
      <c r="C4" s="46"/>
      <c r="D4" s="46"/>
      <c r="E4" s="46"/>
      <c r="F4" s="46"/>
      <c r="G4" s="46"/>
      <c r="H4" s="46"/>
      <c r="I4" s="46"/>
      <c r="J4" s="46"/>
      <c r="K4" s="47"/>
    </row>
    <row r="5" spans="1:11" x14ac:dyDescent="0.25">
      <c r="A5" s="16" t="s">
        <v>99</v>
      </c>
    </row>
    <row r="6" spans="1:11" x14ac:dyDescent="0.25">
      <c r="A6" s="64" t="s">
        <v>73</v>
      </c>
      <c r="B6" s="64"/>
      <c r="C6" s="64"/>
      <c r="D6" s="64"/>
      <c r="E6" s="64"/>
      <c r="F6" s="64"/>
      <c r="G6" s="64"/>
      <c r="H6" s="64"/>
      <c r="I6" s="64"/>
      <c r="J6" s="46"/>
      <c r="K6" s="47"/>
    </row>
    <row r="7" spans="1:11" x14ac:dyDescent="0.25">
      <c r="A7" s="64" t="s">
        <v>75</v>
      </c>
      <c r="B7" s="64"/>
      <c r="C7" s="64"/>
      <c r="D7" s="64"/>
      <c r="E7" s="64"/>
      <c r="F7" s="64"/>
      <c r="G7" s="64"/>
      <c r="H7" s="64"/>
      <c r="I7" s="64"/>
      <c r="J7" s="46"/>
      <c r="K7" s="46"/>
    </row>
    <row r="8" spans="1:11" x14ac:dyDescent="0.25">
      <c r="A8" t="s">
        <v>90</v>
      </c>
      <c r="J8" s="46"/>
      <c r="K8" s="46"/>
    </row>
    <row r="9" spans="1:11" ht="15.75" thickBot="1" x14ac:dyDescent="0.3">
      <c r="J9" s="46"/>
      <c r="K9" s="46"/>
    </row>
    <row r="10" spans="1:11" ht="45.75" thickBot="1" x14ac:dyDescent="0.3">
      <c r="A10" s="34"/>
      <c r="B10" s="34"/>
      <c r="C10" s="34"/>
      <c r="D10" s="39" t="s">
        <v>72</v>
      </c>
      <c r="E10" s="34"/>
      <c r="F10" s="40" t="s">
        <v>74</v>
      </c>
      <c r="G10" s="34"/>
      <c r="H10" s="34"/>
      <c r="I10" s="34"/>
      <c r="J10" s="34"/>
      <c r="K10" s="34"/>
    </row>
    <row r="11" spans="1:11" ht="15.75" thickBot="1" x14ac:dyDescent="0.3">
      <c r="B11" s="1"/>
      <c r="C11" s="1"/>
      <c r="D11" s="36" t="s">
        <v>1</v>
      </c>
      <c r="E11" s="37" t="s">
        <v>2</v>
      </c>
      <c r="F11" s="38" t="s">
        <v>70</v>
      </c>
      <c r="G11" s="37" t="s">
        <v>63</v>
      </c>
      <c r="H11" s="38" t="s">
        <v>64</v>
      </c>
      <c r="I11" s="37" t="s">
        <v>19</v>
      </c>
      <c r="J11" s="1"/>
      <c r="K11" s="28" t="s">
        <v>71</v>
      </c>
    </row>
    <row r="12" spans="1:11" ht="15.75" thickBot="1" x14ac:dyDescent="0.3">
      <c r="B12" s="3"/>
      <c r="C12" s="61" t="s">
        <v>68</v>
      </c>
      <c r="D12" s="26" t="s">
        <v>0</v>
      </c>
      <c r="E12" s="11">
        <f>VLOOKUP(D12,'#ref#'!$A:$B,2,FALSE)</f>
        <v>2</v>
      </c>
      <c r="F12" s="29" t="s">
        <v>65</v>
      </c>
      <c r="G12" s="11" t="str">
        <f>VLOOKUP(F12,'#ref#'!D:E,2,FALSE)</f>
        <v>-</v>
      </c>
      <c r="H12" s="12" t="str">
        <f t="shared" ref="H12:H21" si="0">IF(G12="-","-",E12*G12)</f>
        <v>-</v>
      </c>
      <c r="I12" s="12" t="str">
        <f t="shared" ref="I12:I21" si="1">IF(OR(F12="-",F12="Transfer",F12="EM"),"-",E12)</f>
        <v>-</v>
      </c>
      <c r="K12" s="27">
        <v>3.4</v>
      </c>
    </row>
    <row r="13" spans="1:11" ht="15.75" thickBot="1" x14ac:dyDescent="0.3">
      <c r="B13" s="3"/>
      <c r="C13" s="62"/>
      <c r="D13" s="4" t="s">
        <v>26</v>
      </c>
      <c r="E13" s="11">
        <f>VLOOKUP(D13,'#ref#'!$A:$B,2,FALSE)</f>
        <v>2</v>
      </c>
      <c r="F13" s="30" t="s">
        <v>65</v>
      </c>
      <c r="G13" s="11" t="str">
        <f>VLOOKUP(F13,'#ref#'!D:E,2,FALSE)</f>
        <v>-</v>
      </c>
      <c r="H13" s="12" t="str">
        <f t="shared" si="0"/>
        <v>-</v>
      </c>
      <c r="I13" s="12" t="str">
        <f t="shared" si="1"/>
        <v>-</v>
      </c>
      <c r="K13" s="2"/>
    </row>
    <row r="14" spans="1:11" ht="15.75" thickBot="1" x14ac:dyDescent="0.3">
      <c r="B14" s="3"/>
      <c r="C14" s="62"/>
      <c r="D14" s="4" t="str">
        <f>IF(AND(D12="ENGR 1186", D13="ENGR 1187"), "ENGR 1188", "-")</f>
        <v>-</v>
      </c>
      <c r="E14" s="11" t="str">
        <f>VLOOKUP(D14,'#ref#'!$A:$B,2,FALSE)</f>
        <v>-</v>
      </c>
      <c r="F14" s="30" t="s">
        <v>65</v>
      </c>
      <c r="G14" s="11" t="str">
        <f>VLOOKUP(F14,'#ref#'!D:E,2,FALSE)</f>
        <v>-</v>
      </c>
      <c r="H14" s="12" t="str">
        <f t="shared" si="0"/>
        <v>-</v>
      </c>
      <c r="I14" s="12" t="str">
        <f t="shared" si="1"/>
        <v>-</v>
      </c>
      <c r="K14" s="28" t="s">
        <v>77</v>
      </c>
    </row>
    <row r="15" spans="1:11" ht="15.75" thickBot="1" x14ac:dyDescent="0.3">
      <c r="B15" s="3"/>
      <c r="C15" s="62"/>
      <c r="D15" s="4" t="s">
        <v>20</v>
      </c>
      <c r="E15" s="11">
        <f>VLOOKUP(D15,'#ref#'!$A:$B,2,FALSE)</f>
        <v>5</v>
      </c>
      <c r="F15" s="30" t="s">
        <v>65</v>
      </c>
      <c r="G15" s="11" t="str">
        <f>VLOOKUP(F15,'#ref#'!D:E,2,FALSE)</f>
        <v>-</v>
      </c>
      <c r="H15" s="12" t="str">
        <f t="shared" si="0"/>
        <v>-</v>
      </c>
      <c r="I15" s="12" t="str">
        <f t="shared" si="1"/>
        <v>-</v>
      </c>
      <c r="K15" s="27" t="s">
        <v>78</v>
      </c>
    </row>
    <row r="16" spans="1:11" ht="15.75" thickBot="1" x14ac:dyDescent="0.3">
      <c r="B16" s="3"/>
      <c r="C16" s="62"/>
      <c r="D16" s="4" t="s">
        <v>21</v>
      </c>
      <c r="E16" s="11">
        <f>VLOOKUP(D16,'#ref#'!$A:$B,2,FALSE)</f>
        <v>3</v>
      </c>
      <c r="F16" s="30" t="s">
        <v>65</v>
      </c>
      <c r="G16" s="11" t="str">
        <f>VLOOKUP(F16,'#ref#'!D:E,2,FALSE)</f>
        <v>-</v>
      </c>
      <c r="H16" s="12" t="str">
        <f t="shared" si="0"/>
        <v>-</v>
      </c>
      <c r="I16" s="12" t="str">
        <f t="shared" si="1"/>
        <v>-</v>
      </c>
      <c r="K16" s="2"/>
    </row>
    <row r="17" spans="2:11" ht="15.75" thickBot="1" x14ac:dyDescent="0.3">
      <c r="C17" s="62"/>
      <c r="D17" s="4" t="s">
        <v>17</v>
      </c>
      <c r="E17" s="11">
        <f>VLOOKUP(D17,'#ref#'!$A:$B,2,FALSE)</f>
        <v>5</v>
      </c>
      <c r="F17" s="31" t="s">
        <v>65</v>
      </c>
      <c r="G17" s="11" t="str">
        <f>VLOOKUP(F17,'#ref#'!D:E,2,FALSE)</f>
        <v>-</v>
      </c>
      <c r="H17" s="12" t="str">
        <f t="shared" si="0"/>
        <v>-</v>
      </c>
      <c r="I17" s="12" t="str">
        <f t="shared" si="1"/>
        <v>-</v>
      </c>
      <c r="K17" s="6" t="s">
        <v>88</v>
      </c>
    </row>
    <row r="18" spans="2:11" ht="15.75" thickBot="1" x14ac:dyDescent="0.3">
      <c r="C18" s="62"/>
      <c r="D18" s="7" t="s">
        <v>22</v>
      </c>
      <c r="E18" s="11">
        <f>VLOOKUP(D18,'#ref#'!$A:$B,2,FALSE)</f>
        <v>5</v>
      </c>
      <c r="F18" s="31" t="s">
        <v>65</v>
      </c>
      <c r="G18" s="11" t="str">
        <f>VLOOKUP(F18,'#ref#'!D:E,2,FALSE)</f>
        <v>-</v>
      </c>
      <c r="H18" s="12" t="str">
        <f t="shared" si="0"/>
        <v>-</v>
      </c>
      <c r="I18" s="12" t="str">
        <f t="shared" si="1"/>
        <v>-</v>
      </c>
      <c r="J18" s="1"/>
      <c r="K18" s="27" t="s">
        <v>89</v>
      </c>
    </row>
    <row r="19" spans="2:11" x14ac:dyDescent="0.25">
      <c r="C19" s="62"/>
      <c r="D19" s="7" t="s">
        <v>23</v>
      </c>
      <c r="E19" s="11">
        <f>VLOOKUP(D19,'#ref#'!$A:$B,2,FALSE)</f>
        <v>4</v>
      </c>
      <c r="F19" s="31" t="s">
        <v>65</v>
      </c>
      <c r="G19" s="11" t="str">
        <f>VLOOKUP(F19,'#ref#'!D:E,2,FALSE)</f>
        <v>-</v>
      </c>
      <c r="H19" s="12" t="str">
        <f t="shared" si="0"/>
        <v>-</v>
      </c>
      <c r="I19" s="12" t="str">
        <f t="shared" si="1"/>
        <v>-</v>
      </c>
      <c r="K19" s="2"/>
    </row>
    <row r="20" spans="2:11" x14ac:dyDescent="0.25">
      <c r="B20" s="3"/>
      <c r="C20" s="62"/>
      <c r="D20" s="7" t="s">
        <v>31</v>
      </c>
      <c r="E20" s="11">
        <f>VLOOKUP(D20,'#ref#'!$A:$B,2,FALSE)</f>
        <v>2</v>
      </c>
      <c r="F20" s="31" t="s">
        <v>65</v>
      </c>
      <c r="G20" s="11" t="str">
        <f>VLOOKUP(F20,'#ref#'!D:E,2,FALSE)</f>
        <v>-</v>
      </c>
      <c r="H20" s="12" t="str">
        <f t="shared" si="0"/>
        <v>-</v>
      </c>
      <c r="I20" s="12" t="str">
        <f t="shared" si="1"/>
        <v>-</v>
      </c>
      <c r="K20" s="2"/>
    </row>
    <row r="21" spans="2:11" ht="15.75" thickBot="1" x14ac:dyDescent="0.3">
      <c r="B21" s="3"/>
      <c r="C21" s="63"/>
      <c r="D21" s="4" t="s">
        <v>39</v>
      </c>
      <c r="E21" s="11">
        <f>VLOOKUP(D21,'#ref#'!$A:$B,2,FALSE)</f>
        <v>2</v>
      </c>
      <c r="F21" s="30" t="s">
        <v>65</v>
      </c>
      <c r="G21" s="11" t="str">
        <f>VLOOKUP(F21,'#ref#'!D:E,2,FALSE)</f>
        <v>-</v>
      </c>
      <c r="H21" s="12" t="str">
        <f t="shared" si="0"/>
        <v>-</v>
      </c>
      <c r="I21" s="12" t="str">
        <f t="shared" si="1"/>
        <v>-</v>
      </c>
      <c r="K21" s="2"/>
    </row>
    <row r="22" spans="2:11" ht="15.75" thickBot="1" x14ac:dyDescent="0.3">
      <c r="B22" s="57" t="s">
        <v>69</v>
      </c>
      <c r="C22" s="58"/>
      <c r="D22" s="41" t="s">
        <v>85</v>
      </c>
      <c r="E22" s="24" t="s">
        <v>65</v>
      </c>
      <c r="F22" s="32" t="s">
        <v>65</v>
      </c>
      <c r="G22" s="19" t="s">
        <v>65</v>
      </c>
      <c r="H22" s="20" t="s">
        <v>65</v>
      </c>
      <c r="I22" s="21" t="s">
        <v>65</v>
      </c>
      <c r="K22" s="2"/>
    </row>
    <row r="23" spans="2:11" ht="15.75" thickBot="1" x14ac:dyDescent="0.3">
      <c r="B23" s="59"/>
      <c r="C23" s="60"/>
      <c r="D23" s="25" t="s">
        <v>18</v>
      </c>
      <c r="E23" s="24" t="s">
        <v>65</v>
      </c>
      <c r="F23" s="33" t="s">
        <v>65</v>
      </c>
      <c r="G23" s="18" t="s">
        <v>65</v>
      </c>
      <c r="H23" s="22" t="s">
        <v>65</v>
      </c>
      <c r="I23" s="23" t="s">
        <v>65</v>
      </c>
      <c r="K23" s="35" t="s">
        <v>76</v>
      </c>
    </row>
    <row r="24" spans="2:11" ht="15.75" thickBot="1" x14ac:dyDescent="0.3">
      <c r="D24" s="8" t="s">
        <v>66</v>
      </c>
      <c r="E24" s="9">
        <f>SUM(E12:E21)</f>
        <v>30</v>
      </c>
      <c r="F24" s="6"/>
      <c r="G24" s="10"/>
      <c r="H24" s="9">
        <f>SUM(H12:H21)</f>
        <v>0</v>
      </c>
      <c r="I24" s="6">
        <f>SUM(I12:I21)</f>
        <v>0</v>
      </c>
      <c r="K24" s="5">
        <f>IF(I24=0, 0,H24/I24)</f>
        <v>0</v>
      </c>
    </row>
  </sheetData>
  <mergeCells count="4">
    <mergeCell ref="A6:I6"/>
    <mergeCell ref="C12:C21"/>
    <mergeCell ref="B22:C23"/>
    <mergeCell ref="A7:I7"/>
  </mergeCells>
  <conditionalFormatting sqref="G12">
    <cfRule type="cellIs" dxfId="7" priority="8" operator="equal">
      <formula>"ERROR"</formula>
    </cfRule>
  </conditionalFormatting>
  <conditionalFormatting sqref="G13:G21">
    <cfRule type="cellIs" dxfId="6" priority="7" operator="equal">
      <formula>"ERROR"</formula>
    </cfRule>
  </conditionalFormatting>
  <conditionalFormatting sqref="F22:F23">
    <cfRule type="containsText" dxfId="5" priority="6" operator="containsText" text="I Do Not Have Credit">
      <formula>NOT(ISERROR(SEARCH("I Do Not Have Credit",F22)))</formula>
    </cfRule>
  </conditionalFormatting>
  <conditionalFormatting sqref="K24">
    <cfRule type="cellIs" dxfId="4" priority="4" operator="greaterThanOrEqual">
      <formula>$K$12</formula>
    </cfRule>
    <cfRule type="cellIs" dxfId="3" priority="5" operator="lessThan">
      <formula>$K$12</formula>
    </cfRule>
  </conditionalFormatting>
  <conditionalFormatting sqref="H12:H21">
    <cfRule type="cellIs" dxfId="2" priority="3" operator="equal">
      <formula>"ERROR"</formula>
    </cfRule>
  </conditionalFormatting>
  <conditionalFormatting sqref="I12:I21">
    <cfRule type="cellIs" dxfId="1" priority="2" operator="equal">
      <formula>"ERROR"</formula>
    </cfRule>
  </conditionalFormatting>
  <conditionalFormatting sqref="I12:I21">
    <cfRule type="cellIs" dxfId="0" priority="1" operator="equal">
      <formula>"ERROR"</formula>
    </cfRule>
  </conditionalFormatting>
  <dataValidations count="11">
    <dataValidation allowBlank="1" showInputMessage="1" errorTitle="Error" error="You must select one of these 2 course options." sqref="D14"/>
    <dataValidation type="list" allowBlank="1" showInputMessage="1" showErrorMessage="1" sqref="D20">
      <formula1>"MECHENG 2010, MECHENG 2040"</formula1>
    </dataValidation>
    <dataValidation type="list" allowBlank="1" showInputMessage="1" showErrorMessage="1" sqref="D18">
      <formula1>"PHYSICS 1251, PHYSICS 1251H, PHYSICS 1261"</formula1>
    </dataValidation>
    <dataValidation type="list" allowBlank="1" showInputMessage="1" showErrorMessage="1" sqref="D17">
      <formula1>"PHYSICS 1250, PHYSICS 1250H, PHYSICS 1260"</formula1>
    </dataValidation>
    <dataValidation type="list" allowBlank="1" showInputMessage="1" showErrorMessage="1" sqref="D19">
      <formula1>"CHEM 1250, CHEM 1220"</formula1>
    </dataValidation>
    <dataValidation type="list" allowBlank="1" showInputMessage="1" showErrorMessage="1" sqref="D15">
      <formula1>"MATH 1172, MATH 1152, MATH 1161, MATH 1181H"</formula1>
    </dataValidation>
    <dataValidation type="list" allowBlank="1" showInputMessage="1" errorTitle="Error" error="You must select one of these 2 course options." sqref="D13">
      <formula1>"ENGR 1182, ENGR 1282H, ENGR 1186, ENGR 1187, ENGR 1188"</formula1>
    </dataValidation>
    <dataValidation type="list" allowBlank="1" errorTitle="Error" error="You must select one of these 2 course options." prompt="Select FE or FEH course taken" sqref="D12">
      <formula1>"ENGR 1181, ENGR 1281H, ENGR 1186, ENGR 1187, ENGR 1188"</formula1>
    </dataValidation>
    <dataValidation type="list" allowBlank="1" showInputMessage="1" showErrorMessage="1" sqref="D21">
      <formula1>"STAT 3450, STAT 3460, STAT 3470"</formula1>
    </dataValidation>
    <dataValidation type="list" allowBlank="1" showInputMessage="1" showErrorMessage="1" sqref="D16">
      <formula1>"MATH 2173, MATH 2153, MATH 2162, MATH 2182H, MATH 2177"</formula1>
    </dataValidation>
    <dataValidation type="list" allowBlank="1" showInputMessage="1" showErrorMessage="1" sqref="F22:F23">
      <formula1>"-, I Have Credit, I Do Not Have Credit"</formula1>
    </dataValidation>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'#ref#'!$D$2:$D$15</xm:f>
          </x14:formula1>
          <xm:sqref>F12:F21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workbookViewId="0">
      <selection activeCell="O31" sqref="O31"/>
    </sheetView>
  </sheetViews>
  <sheetFormatPr defaultRowHeight="15" x14ac:dyDescent="0.25"/>
  <cols>
    <col min="1" max="1" width="14.42578125" customWidth="1"/>
  </cols>
  <sheetData>
    <row r="1" spans="1:5" x14ac:dyDescent="0.25">
      <c r="A1" t="s">
        <v>1</v>
      </c>
      <c r="B1" t="s">
        <v>44</v>
      </c>
      <c r="D1" t="s">
        <v>62</v>
      </c>
      <c r="E1" t="s">
        <v>63</v>
      </c>
    </row>
    <row r="2" spans="1:5" x14ac:dyDescent="0.25">
      <c r="A2" t="s">
        <v>36</v>
      </c>
      <c r="B2">
        <v>4</v>
      </c>
      <c r="D2" t="s">
        <v>65</v>
      </c>
      <c r="E2" t="s">
        <v>65</v>
      </c>
    </row>
    <row r="3" spans="1:5" x14ac:dyDescent="0.25">
      <c r="A3" t="s">
        <v>30</v>
      </c>
      <c r="B3">
        <v>5</v>
      </c>
      <c r="D3" t="s">
        <v>7</v>
      </c>
      <c r="E3">
        <v>4</v>
      </c>
    </row>
    <row r="4" spans="1:5" x14ac:dyDescent="0.25">
      <c r="A4" t="s">
        <v>32</v>
      </c>
      <c r="B4">
        <v>5</v>
      </c>
      <c r="D4" t="s">
        <v>3</v>
      </c>
      <c r="E4">
        <v>3.7</v>
      </c>
    </row>
    <row r="5" spans="1:5" x14ac:dyDescent="0.25">
      <c r="A5" t="s">
        <v>23</v>
      </c>
      <c r="B5">
        <v>4</v>
      </c>
      <c r="D5" t="s">
        <v>4</v>
      </c>
      <c r="E5">
        <v>3.3</v>
      </c>
    </row>
    <row r="6" spans="1:5" x14ac:dyDescent="0.25">
      <c r="A6" t="s">
        <v>54</v>
      </c>
      <c r="B6">
        <v>5</v>
      </c>
      <c r="D6" t="s">
        <v>8</v>
      </c>
      <c r="E6">
        <v>3</v>
      </c>
    </row>
    <row r="7" spans="1:5" x14ac:dyDescent="0.25">
      <c r="A7" t="s">
        <v>55</v>
      </c>
      <c r="B7">
        <v>5</v>
      </c>
      <c r="D7" t="s">
        <v>13</v>
      </c>
      <c r="E7">
        <v>2.7</v>
      </c>
    </row>
    <row r="8" spans="1:5" x14ac:dyDescent="0.25">
      <c r="A8" t="s">
        <v>58</v>
      </c>
      <c r="B8">
        <v>3</v>
      </c>
      <c r="D8" t="s">
        <v>5</v>
      </c>
      <c r="E8">
        <v>2.2999999999999998</v>
      </c>
    </row>
    <row r="9" spans="1:5" x14ac:dyDescent="0.25">
      <c r="A9" t="s">
        <v>27</v>
      </c>
      <c r="B9">
        <v>4</v>
      </c>
      <c r="D9" t="s">
        <v>9</v>
      </c>
      <c r="E9">
        <v>2</v>
      </c>
    </row>
    <row r="10" spans="1:5" x14ac:dyDescent="0.25">
      <c r="A10" t="s">
        <v>28</v>
      </c>
      <c r="B10">
        <v>4</v>
      </c>
      <c r="D10" t="s">
        <v>14</v>
      </c>
      <c r="E10">
        <v>1.7</v>
      </c>
    </row>
    <row r="11" spans="1:5" x14ac:dyDescent="0.25">
      <c r="A11" t="s">
        <v>29</v>
      </c>
      <c r="B11">
        <v>3</v>
      </c>
      <c r="D11" t="s">
        <v>12</v>
      </c>
      <c r="E11">
        <v>1.3</v>
      </c>
    </row>
    <row r="12" spans="1:5" x14ac:dyDescent="0.25">
      <c r="A12" t="s">
        <v>18</v>
      </c>
      <c r="B12">
        <v>3</v>
      </c>
      <c r="D12" t="s">
        <v>6</v>
      </c>
      <c r="E12">
        <v>1</v>
      </c>
    </row>
    <row r="13" spans="1:5" x14ac:dyDescent="0.25">
      <c r="A13" t="s">
        <v>25</v>
      </c>
      <c r="B13">
        <v>1</v>
      </c>
      <c r="D13" t="s">
        <v>10</v>
      </c>
      <c r="E13">
        <v>0</v>
      </c>
    </row>
    <row r="14" spans="1:5" x14ac:dyDescent="0.25">
      <c r="A14" t="s">
        <v>52</v>
      </c>
      <c r="B14">
        <v>0.5</v>
      </c>
      <c r="D14" t="s">
        <v>11</v>
      </c>
      <c r="E14">
        <v>0</v>
      </c>
    </row>
    <row r="15" spans="1:5" x14ac:dyDescent="0.25">
      <c r="A15" t="s">
        <v>53</v>
      </c>
      <c r="B15">
        <v>0.5</v>
      </c>
      <c r="D15" t="s">
        <v>15</v>
      </c>
      <c r="E15" t="s">
        <v>65</v>
      </c>
    </row>
    <row r="16" spans="1:5" x14ac:dyDescent="0.25">
      <c r="A16" t="s">
        <v>0</v>
      </c>
      <c r="B16">
        <v>2</v>
      </c>
      <c r="D16" t="s">
        <v>83</v>
      </c>
      <c r="E16" t="s">
        <v>65</v>
      </c>
    </row>
    <row r="17" spans="1:2" x14ac:dyDescent="0.25">
      <c r="A17" t="s">
        <v>26</v>
      </c>
      <c r="B17">
        <v>2</v>
      </c>
    </row>
    <row r="18" spans="1:2" x14ac:dyDescent="0.25">
      <c r="A18" t="s">
        <v>43</v>
      </c>
      <c r="B18">
        <v>1.5</v>
      </c>
    </row>
    <row r="19" spans="1:2" x14ac:dyDescent="0.25">
      <c r="A19" t="s">
        <v>42</v>
      </c>
      <c r="B19">
        <v>1</v>
      </c>
    </row>
    <row r="20" spans="1:2" x14ac:dyDescent="0.25">
      <c r="A20" t="s">
        <v>51</v>
      </c>
      <c r="B20">
        <v>1.5</v>
      </c>
    </row>
    <row r="21" spans="1:2" x14ac:dyDescent="0.25">
      <c r="A21" t="s">
        <v>50</v>
      </c>
      <c r="B21">
        <v>5</v>
      </c>
    </row>
    <row r="22" spans="1:2" x14ac:dyDescent="0.25">
      <c r="A22" t="s">
        <v>41</v>
      </c>
      <c r="B22">
        <v>3</v>
      </c>
    </row>
    <row r="23" spans="1:2" x14ac:dyDescent="0.25">
      <c r="A23" t="s">
        <v>16</v>
      </c>
      <c r="B23">
        <v>5</v>
      </c>
    </row>
    <row r="24" spans="1:2" x14ac:dyDescent="0.25">
      <c r="A24" t="s">
        <v>40</v>
      </c>
      <c r="B24">
        <v>5</v>
      </c>
    </row>
    <row r="25" spans="1:2" x14ac:dyDescent="0.25">
      <c r="A25" t="s">
        <v>45</v>
      </c>
      <c r="B25">
        <v>5</v>
      </c>
    </row>
    <row r="26" spans="1:2" x14ac:dyDescent="0.25">
      <c r="A26" t="s">
        <v>20</v>
      </c>
      <c r="B26">
        <v>5</v>
      </c>
    </row>
    <row r="27" spans="1:2" x14ac:dyDescent="0.25">
      <c r="A27" t="s">
        <v>47</v>
      </c>
      <c r="B27">
        <v>5</v>
      </c>
    </row>
    <row r="28" spans="1:2" x14ac:dyDescent="0.25">
      <c r="A28" t="s">
        <v>38</v>
      </c>
      <c r="B28">
        <v>4</v>
      </c>
    </row>
    <row r="29" spans="1:2" x14ac:dyDescent="0.25">
      <c r="A29" t="s">
        <v>46</v>
      </c>
      <c r="B29">
        <v>5</v>
      </c>
    </row>
    <row r="30" spans="1:2" x14ac:dyDescent="0.25">
      <c r="A30" t="s">
        <v>21</v>
      </c>
      <c r="B30">
        <v>3</v>
      </c>
    </row>
    <row r="31" spans="1:2" x14ac:dyDescent="0.25">
      <c r="A31" t="s">
        <v>49</v>
      </c>
      <c r="B31">
        <v>4</v>
      </c>
    </row>
    <row r="32" spans="1:2" x14ac:dyDescent="0.25">
      <c r="A32" t="s">
        <v>48</v>
      </c>
      <c r="B32">
        <v>5</v>
      </c>
    </row>
    <row r="33" spans="1:2" x14ac:dyDescent="0.25">
      <c r="A33" t="s">
        <v>34</v>
      </c>
      <c r="B33">
        <v>3</v>
      </c>
    </row>
    <row r="34" spans="1:2" x14ac:dyDescent="0.25">
      <c r="A34" t="s">
        <v>33</v>
      </c>
      <c r="B34">
        <v>3</v>
      </c>
    </row>
    <row r="35" spans="1:2" x14ac:dyDescent="0.25">
      <c r="A35" t="s">
        <v>31</v>
      </c>
      <c r="B35">
        <v>2</v>
      </c>
    </row>
    <row r="36" spans="1:2" x14ac:dyDescent="0.25">
      <c r="A36" t="s">
        <v>80</v>
      </c>
      <c r="B36">
        <v>3</v>
      </c>
    </row>
    <row r="37" spans="1:2" x14ac:dyDescent="0.25">
      <c r="A37" t="s">
        <v>24</v>
      </c>
      <c r="B37">
        <v>4</v>
      </c>
    </row>
    <row r="38" spans="1:2" x14ac:dyDescent="0.25">
      <c r="A38" t="s">
        <v>61</v>
      </c>
      <c r="B38">
        <v>5</v>
      </c>
    </row>
    <row r="39" spans="1:2" x14ac:dyDescent="0.25">
      <c r="A39" t="s">
        <v>17</v>
      </c>
      <c r="B39">
        <v>5</v>
      </c>
    </row>
    <row r="40" spans="1:2" x14ac:dyDescent="0.25">
      <c r="A40" t="s">
        <v>56</v>
      </c>
      <c r="B40">
        <v>5</v>
      </c>
    </row>
    <row r="41" spans="1:2" x14ac:dyDescent="0.25">
      <c r="A41" t="s">
        <v>22</v>
      </c>
      <c r="B41">
        <v>5</v>
      </c>
    </row>
    <row r="42" spans="1:2" x14ac:dyDescent="0.25">
      <c r="A42" t="s">
        <v>57</v>
      </c>
      <c r="B42">
        <v>5</v>
      </c>
    </row>
    <row r="43" spans="1:2" x14ac:dyDescent="0.25">
      <c r="A43" t="s">
        <v>35</v>
      </c>
      <c r="B43">
        <v>5</v>
      </c>
    </row>
    <row r="44" spans="1:2" x14ac:dyDescent="0.25">
      <c r="A44" t="s">
        <v>39</v>
      </c>
      <c r="B44">
        <v>2</v>
      </c>
    </row>
    <row r="45" spans="1:2" x14ac:dyDescent="0.25">
      <c r="A45" t="s">
        <v>59</v>
      </c>
      <c r="B45">
        <v>3</v>
      </c>
    </row>
    <row r="46" spans="1:2" x14ac:dyDescent="0.25">
      <c r="A46" t="s">
        <v>60</v>
      </c>
      <c r="B46">
        <v>3</v>
      </c>
    </row>
    <row r="47" spans="1:2" x14ac:dyDescent="0.25">
      <c r="A47" t="s">
        <v>65</v>
      </c>
      <c r="B47" t="s">
        <v>65</v>
      </c>
    </row>
    <row r="48" spans="1:2" x14ac:dyDescent="0.25">
      <c r="A48" t="s">
        <v>81</v>
      </c>
      <c r="B48">
        <v>3</v>
      </c>
    </row>
    <row r="49" spans="1:2" x14ac:dyDescent="0.25">
      <c r="A49" t="s">
        <v>84</v>
      </c>
      <c r="B49">
        <v>5</v>
      </c>
    </row>
    <row r="50" spans="1:2" x14ac:dyDescent="0.25">
      <c r="A50" t="s">
        <v>37</v>
      </c>
      <c r="B50">
        <v>3</v>
      </c>
    </row>
    <row r="51" spans="1:2" x14ac:dyDescent="0.25">
      <c r="A51" t="s">
        <v>86</v>
      </c>
      <c r="B51">
        <v>5</v>
      </c>
    </row>
    <row r="52" spans="1:2" x14ac:dyDescent="0.25">
      <c r="A52" t="s">
        <v>87</v>
      </c>
      <c r="B52">
        <v>5</v>
      </c>
    </row>
  </sheetData>
  <autoFilter ref="A1:B1">
    <sortState ref="A2:B42">
      <sortCondition ref="A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AAE</vt:lpstr>
      <vt:lpstr>MECH</vt:lpstr>
      <vt:lpstr>#ref#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Kelsey Jarrett</cp:lastModifiedBy>
  <dcterms:created xsi:type="dcterms:W3CDTF">2014-04-07T16:58:37Z</dcterms:created>
  <dcterms:modified xsi:type="dcterms:W3CDTF">2019-07-12T13:27:05Z</dcterms:modified>
</cp:coreProperties>
</file>